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20001_{D0F1B8E0-9618-43A8-8C0C-7B469DF5A9A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在庫管理表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26" i="1" l="1"/>
  <c r="K26" i="1"/>
  <c r="H26" i="1"/>
  <c r="I26" i="1" s="1"/>
  <c r="L25" i="1"/>
  <c r="K25" i="1"/>
  <c r="H25" i="1"/>
  <c r="J25" i="1" s="1"/>
  <c r="L24" i="1"/>
  <c r="K24" i="1"/>
  <c r="H24" i="1"/>
  <c r="J24" i="1" s="1"/>
  <c r="L23" i="1"/>
  <c r="K23" i="1"/>
  <c r="H23" i="1"/>
  <c r="I23" i="1" s="1"/>
  <c r="L22" i="1"/>
  <c r="K22" i="1"/>
  <c r="H22" i="1"/>
  <c r="J22" i="1" s="1"/>
  <c r="L21" i="1"/>
  <c r="K21" i="1"/>
  <c r="H21" i="1"/>
  <c r="I21" i="1" s="1"/>
  <c r="L20" i="1"/>
  <c r="K20" i="1"/>
  <c r="H20" i="1"/>
  <c r="J20" i="1" s="1"/>
  <c r="L19" i="1"/>
  <c r="K19" i="1"/>
  <c r="H19" i="1"/>
  <c r="J19" i="1" s="1"/>
  <c r="L18" i="1"/>
  <c r="K18" i="1"/>
  <c r="H18" i="1"/>
  <c r="J18" i="1" s="1"/>
  <c r="L17" i="1"/>
  <c r="K17" i="1"/>
  <c r="H17" i="1"/>
  <c r="J17" i="1" s="1"/>
  <c r="L16" i="1"/>
  <c r="K16" i="1"/>
  <c r="H16" i="1"/>
  <c r="J16" i="1" s="1"/>
  <c r="L15" i="1"/>
  <c r="K15" i="1"/>
  <c r="H15" i="1"/>
  <c r="J15" i="1" s="1"/>
  <c r="L14" i="1"/>
  <c r="K14" i="1"/>
  <c r="H14" i="1"/>
  <c r="J14" i="1" s="1"/>
  <c r="L13" i="1"/>
  <c r="K13" i="1"/>
  <c r="H13" i="1"/>
  <c r="J13" i="1" s="1"/>
  <c r="L12" i="1"/>
  <c r="K12" i="1"/>
  <c r="H12" i="1"/>
  <c r="I12" i="1" s="1"/>
  <c r="L11" i="1"/>
  <c r="K11" i="1"/>
  <c r="H11" i="1"/>
  <c r="J11" i="1" s="1"/>
  <c r="L10" i="1"/>
  <c r="K10" i="1"/>
  <c r="H10" i="1"/>
  <c r="J10" i="1" s="1"/>
  <c r="L9" i="1"/>
  <c r="K9" i="1"/>
  <c r="H9" i="1"/>
  <c r="I9" i="1" s="1"/>
  <c r="L8" i="1"/>
  <c r="K8" i="1"/>
  <c r="H8" i="1"/>
  <c r="J8" i="1" s="1"/>
  <c r="L7" i="1"/>
  <c r="K7" i="1"/>
  <c r="H7" i="1"/>
  <c r="J7" i="1" s="1"/>
  <c r="J9" i="1" l="1"/>
  <c r="J26" i="1"/>
  <c r="J23" i="1"/>
  <c r="J12" i="1"/>
  <c r="I15" i="1"/>
  <c r="I18" i="1"/>
  <c r="I10" i="1"/>
  <c r="J21" i="1"/>
  <c r="I19" i="1"/>
  <c r="I24" i="1"/>
  <c r="I13" i="1"/>
  <c r="I22" i="1"/>
  <c r="I11" i="1"/>
  <c r="I20" i="1"/>
  <c r="I7" i="1"/>
  <c r="I16" i="1"/>
  <c r="I25" i="1"/>
  <c r="I14" i="1"/>
  <c r="I8" i="1"/>
  <c r="I17" i="1"/>
</calcChain>
</file>

<file path=xl/sharedStrings.xml><?xml version="1.0" encoding="utf-8"?>
<sst xmlns="http://schemas.openxmlformats.org/spreadsheetml/2006/main" count="163" uniqueCount="55">
  <si>
    <t>商品名</t>
  </si>
  <si>
    <t>ロットNo</t>
  </si>
  <si>
    <t>製造日</t>
  </si>
  <si>
    <t>校正期限</t>
  </si>
  <si>
    <t>良品数</t>
  </si>
  <si>
    <t>不良数</t>
  </si>
  <si>
    <t>返品数</t>
  </si>
  <si>
    <t>合計</t>
  </si>
  <si>
    <t>不良率</t>
  </si>
  <si>
    <t>返品率</t>
  </si>
  <si>
    <t>滞留日数</t>
  </si>
  <si>
    <t>保証状態</t>
  </si>
  <si>
    <t>高精度センサ</t>
  </si>
  <si>
    <t>LOT-2025-02</t>
  </si>
  <si>
    <t>LOT-2025-03</t>
  </si>
  <si>
    <t>LOT-2025-04</t>
  </si>
  <si>
    <t>LOT-2025-05</t>
  </si>
  <si>
    <t>LOT-2025-01</t>
  </si>
  <si>
    <t>工程</t>
  </si>
  <si>
    <t>返品理由</t>
  </si>
  <si>
    <t>不良原因</t>
  </si>
  <si>
    <t>詳細内容</t>
  </si>
  <si>
    <t>担当</t>
  </si>
  <si>
    <t>対応状況</t>
  </si>
  <si>
    <t>出荷</t>
  </si>
  <si>
    <t>初期不良</t>
  </si>
  <si>
    <t>再現確認中</t>
  </si>
  <si>
    <t>佐藤</t>
  </si>
  <si>
    <t>是正中</t>
  </si>
  <si>
    <t>梱包仕様変更／出荷前検査強化</t>
  </si>
  <si>
    <t>未対応</t>
  </si>
  <si>
    <t>組立</t>
  </si>
  <si>
    <t>異物混入</t>
  </si>
  <si>
    <t>受入時に寸法偏差</t>
  </si>
  <si>
    <t>再発監視</t>
  </si>
  <si>
    <t>検査治具点検／作業手順見直し</t>
  </si>
  <si>
    <t>最終検査</t>
  </si>
  <si>
    <t>校正NG</t>
  </si>
  <si>
    <t>校正値が規格外</t>
  </si>
  <si>
    <t>鈴木</t>
  </si>
  <si>
    <t>輸送破損</t>
  </si>
  <si>
    <t>実装</t>
  </si>
  <si>
    <t>田中</t>
  </si>
  <si>
    <t>機能不良</t>
  </si>
  <si>
    <t>動作試験で規格外</t>
  </si>
  <si>
    <t>高橋</t>
  </si>
  <si>
    <t>ノイズ過大</t>
  </si>
  <si>
    <t>受入検査</t>
  </si>
  <si>
    <t>仕様不一致</t>
  </si>
  <si>
    <t>外観傷</t>
  </si>
  <si>
    <t>外観検査で微小キズ検出</t>
  </si>
  <si>
    <t>誤出荷</t>
  </si>
  <si>
    <t>完了</t>
  </si>
  <si>
    <t>是正・予防措置</t>
    <phoneticPr fontId="2"/>
  </si>
  <si>
    <t>不良・返品在庫管理型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</si>
</sst>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%"/>
  </numFmts>
  <fonts count="7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8"/>
      <name val="ＭＳ ゴシック"/>
      <family val="3"/>
      <charset val="128"/>
    </font>
    <font>
      <b/>
      <sz val="12"/>
      <name val="ＭＳ Ｐゴシック"/>
      <family val="3"/>
      <charset val="128"/>
    </font>
    <font>
      <b/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F2"/>
        <bgColor rgb="FFD9E1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/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8"/>
      </left>
      <right/>
      <top/>
      <bottom style="thin">
        <color theme="8"/>
      </bottom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 style="thin">
        <color theme="8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right" vertical="center" indent="1"/>
    </xf>
    <xf numFmtId="14" fontId="3" fillId="0" borderId="2" xfId="0" applyNumberFormat="1" applyFont="1" applyBorder="1" applyAlignment="1">
      <alignment horizontal="right" vertical="center" indent="1"/>
    </xf>
    <xf numFmtId="0" fontId="3" fillId="0" borderId="2" xfId="0" applyFont="1" applyBorder="1" applyAlignment="1">
      <alignment horizontal="right" vertical="center" indent="1"/>
    </xf>
    <xf numFmtId="178" fontId="3" fillId="0" borderId="2" xfId="1" applyNumberFormat="1" applyFont="1" applyBorder="1" applyAlignment="1">
      <alignment horizontal="right" vertical="center" inden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right" vertical="center" indent="1"/>
    </xf>
    <xf numFmtId="14" fontId="3" fillId="0" borderId="9" xfId="0" applyNumberFormat="1" applyFont="1" applyBorder="1" applyAlignment="1">
      <alignment horizontal="right" vertical="center" indent="1"/>
    </xf>
    <xf numFmtId="0" fontId="3" fillId="0" borderId="9" xfId="0" applyFont="1" applyBorder="1" applyAlignment="1">
      <alignment horizontal="right" vertical="center" indent="1"/>
    </xf>
    <xf numFmtId="178" fontId="3" fillId="0" borderId="9" xfId="1" applyNumberFormat="1" applyFont="1" applyBorder="1" applyAlignment="1">
      <alignment horizontal="right" vertical="center" indent="1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4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2">
    <cellStyle name="パーセント" xfId="1" builtinId="5"/>
    <cellStyle name="標準" xfId="0" builtinId="0"/>
  </cellStyles>
  <dxfs count="28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Ｐゴシック"/>
        <family val="3"/>
        <charset val="128"/>
        <scheme val="none"/>
      </font>
      <fill>
        <patternFill patternType="solid">
          <fgColor rgb="FFD9E1F2"/>
          <bgColor rgb="FFD9E1F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8"/>
        </left>
        <right style="thin">
          <color theme="8"/>
        </right>
        <top/>
        <bottom/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8"/>
        </left>
        <right/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8"/>
        </left>
        <right/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left" vertical="center" textRotation="0" wrapText="0" relative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8"/>
        </left>
        <right/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minor"/>
      </font>
      <numFmt numFmtId="178" formatCode="0.0%"/>
      <alignment horizontal="right" vertical="center" textRotation="0" wrapText="0" 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minor"/>
      </font>
      <numFmt numFmtId="178" formatCode="0.0%"/>
      <alignment horizontal="right" vertical="center" textRotation="0" wrapText="0" 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right" vertical="center" textRotation="0" wrapText="0" 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right" vertical="center" textRotation="0" wrapText="0" 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right" vertical="center" textRotation="0" wrapText="0" 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right" vertical="center" textRotation="0" wrapText="0" 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numFmt numFmtId="19" formatCode="yyyy/m/d"/>
      <alignment horizontal="right" vertical="center" textRotation="0" wrapText="0" 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numFmt numFmtId="19" formatCode="yyyy/m/d"/>
      <alignment horizontal="right" vertical="center" textRotation="0" wrapText="0" indent="1" justifyLastLine="0" shrinkToFit="0" readingOrder="0"/>
      <border diagonalUp="0" diagonalDown="0"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/>
        <strike val="0"/>
        <outline val="0"/>
        <shadow val="0"/>
        <u val="none"/>
        <vertAlign val="baseline"/>
        <color auto="1"/>
        <family val="3"/>
        <charset val="128"/>
      </font>
      <alignment horizontal="right" vertical="center" textRotation="0" wrapText="0" indent="1" justifyLastLine="0" shrinkToFit="0" readingOrder="0"/>
      <border diagonalUp="0" diagonalDown="0" outline="0">
        <left/>
        <right style="thin">
          <color theme="8"/>
        </right>
        <top style="thin">
          <color theme="8"/>
        </top>
        <bottom style="thin">
          <color theme="8"/>
        </bottom>
      </border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CE4D6"/>
          <bgColor rgb="FFFCE4D6"/>
        </patternFill>
      </fill>
    </dxf>
    <dxf>
      <fill>
        <patternFill patternType="solid">
          <fgColor rgb="FFFCE4D6"/>
          <bgColor rgb="FFFCE4D6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EB9C"/>
          <bgColor rgb="FFFFEB9C"/>
        </patternFill>
      </fill>
    </dxf>
    <dxf>
      <border outline="0">
        <top style="thin">
          <color theme="8"/>
        </top>
      </border>
    </dxf>
    <dxf>
      <border outline="0">
        <bottom style="thin">
          <color theme="8"/>
        </bottom>
      </border>
    </dxf>
    <dxf>
      <border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A5F44BF-6E4F-41D7-B22B-5A850040465F}" name="テーブル1" displayName="テーブル1" ref="B6:S30" totalsRowShown="0" headerRowDxfId="0" dataDxfId="1" headerRowBorderDxfId="26" tableBorderDxfId="27" totalsRowBorderDxfId="25">
  <tableColumns count="18">
    <tableColumn id="1" xr3:uid="{D144C7D8-FD30-4AED-A81E-F92F06CB432F}" name="ロットNo" dataDxfId="19"/>
    <tableColumn id="2" xr3:uid="{AE6BA42A-3DF4-4469-A7C8-F0E97ECD32F3}" name="製造日" dataDxfId="18"/>
    <tableColumn id="3" xr3:uid="{C615DF92-1C56-4779-8092-52E714252781}" name="校正期限" dataDxfId="17"/>
    <tableColumn id="4" xr3:uid="{9DFA112A-83CD-4B33-A4B4-3E4EB9930310}" name="良品数" dataDxfId="16"/>
    <tableColumn id="5" xr3:uid="{8163977F-14AD-47F1-A9AA-7E7CDF2CACA4}" name="不良数" dataDxfId="15"/>
    <tableColumn id="6" xr3:uid="{79956EFB-90E1-409C-A5B6-D789E24D7948}" name="返品数" dataDxfId="14"/>
    <tableColumn id="7" xr3:uid="{F8029DA7-5AF4-4BE2-B268-5CE42A868DD4}" name="合計" dataDxfId="13">
      <calculatedColumnFormula>E7+F7+G7</calculatedColumnFormula>
    </tableColumn>
    <tableColumn id="8" xr3:uid="{8A1C72E0-3C73-4C91-9200-654345F63EDF}" name="不良率" dataDxfId="12" dataCellStyle="パーセント">
      <calculatedColumnFormula>IF(H7=0,0,F7/H7)</calculatedColumnFormula>
    </tableColumn>
    <tableColumn id="9" xr3:uid="{A694070F-28C3-45CF-B544-313C1304009A}" name="返品率" dataDxfId="11" dataCellStyle="パーセント">
      <calculatedColumnFormula>IF(H7=0,0,G7/H7)</calculatedColumnFormula>
    </tableColumn>
    <tableColumn id="10" xr3:uid="{D2C3C094-FB33-48A0-9F45-1807915B54A3}" name="滞留日数" dataDxfId="10">
      <calculatedColumnFormula>TODAY()-C7</calculatedColumnFormula>
    </tableColumn>
    <tableColumn id="11" xr3:uid="{3069E54E-6B5A-49BD-87E8-337461C5BD82}" name="保証状態" dataDxfId="9">
      <calculatedColumnFormula>IF(TODAY()&gt;D7,"期限切れ","有効")</calculatedColumnFormula>
    </tableColumn>
    <tableColumn id="12" xr3:uid="{CE97A4ED-BDCB-4FCA-B75F-777E6960AED8}" name="工程" dataDxfId="8"/>
    <tableColumn id="13" xr3:uid="{BB5368A3-3B4D-499A-8043-7EA132B094D8}" name="不良原因" dataDxfId="7"/>
    <tableColumn id="14" xr3:uid="{A096B642-F795-4B63-9FBB-C2F69DB25A9A}" name="返品理由" dataDxfId="6"/>
    <tableColumn id="15" xr3:uid="{1DF8D5B2-3017-4368-9E31-4C6A00515159}" name="詳細内容" dataDxfId="5"/>
    <tableColumn id="16" xr3:uid="{092A8447-275F-4DBD-A425-62DF8892A0F4}" name="担当" dataDxfId="4"/>
    <tableColumn id="17" xr3:uid="{9C155D58-B748-434D-B47F-794FB6AEB63D}" name="対応状況" dataDxfId="3"/>
    <tableColumn id="18" xr3:uid="{E19A5BCB-8E2E-4F4C-9447-6451A8B67220}" name="是正・予防措置" dataDxfId="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30"/>
  <sheetViews>
    <sheetView tabSelected="1" zoomScale="85" zoomScaleNormal="85" workbookViewId="0">
      <selection activeCell="J36" sqref="J36"/>
    </sheetView>
  </sheetViews>
  <sheetFormatPr defaultRowHeight="13.2" x14ac:dyDescent="0.2"/>
  <cols>
    <col min="1" max="1" width="2.88671875" style="1" customWidth="1"/>
    <col min="2" max="2" width="16.77734375" style="1" bestFit="1" customWidth="1"/>
    <col min="3" max="4" width="14.77734375" style="1" customWidth="1"/>
    <col min="5" max="10" width="8.77734375" style="1" customWidth="1"/>
    <col min="11" max="11" width="10.77734375" style="1" customWidth="1"/>
    <col min="12" max="12" width="11.77734375" style="1" customWidth="1"/>
    <col min="13" max="13" width="10.77734375" style="1" customWidth="1"/>
    <col min="14" max="15" width="11.77734375" style="1" customWidth="1"/>
    <col min="16" max="16" width="27.5546875" style="1" bestFit="1" customWidth="1"/>
    <col min="17" max="17" width="7.77734375" style="2" customWidth="1"/>
    <col min="18" max="18" width="11.77734375" style="1" customWidth="1"/>
    <col min="19" max="19" width="35" style="1" bestFit="1" customWidth="1"/>
    <col min="20" max="20" width="3.109375" style="1" customWidth="1"/>
    <col min="21" max="16384" width="8.88671875" style="1"/>
  </cols>
  <sheetData>
    <row r="2" spans="2:19" ht="21" x14ac:dyDescent="0.25">
      <c r="B2" s="17" t="s">
        <v>54</v>
      </c>
    </row>
    <row r="4" spans="2:19" ht="19.95" customHeight="1" x14ac:dyDescent="0.2">
      <c r="B4" s="18" t="s">
        <v>0</v>
      </c>
      <c r="C4" s="19" t="s">
        <v>12</v>
      </c>
      <c r="D4" s="19"/>
      <c r="E4" s="19"/>
    </row>
    <row r="6" spans="2:19" s="2" customFormat="1" ht="19.95" customHeight="1" x14ac:dyDescent="0.2">
      <c r="B6" s="20" t="s">
        <v>1</v>
      </c>
      <c r="C6" s="21" t="s">
        <v>2</v>
      </c>
      <c r="D6" s="21" t="s">
        <v>3</v>
      </c>
      <c r="E6" s="21" t="s">
        <v>4</v>
      </c>
      <c r="F6" s="21" t="s">
        <v>5</v>
      </c>
      <c r="G6" s="21" t="s">
        <v>6</v>
      </c>
      <c r="H6" s="21" t="s">
        <v>7</v>
      </c>
      <c r="I6" s="21" t="s">
        <v>8</v>
      </c>
      <c r="J6" s="21" t="s">
        <v>9</v>
      </c>
      <c r="K6" s="21" t="s">
        <v>10</v>
      </c>
      <c r="L6" s="21" t="s">
        <v>11</v>
      </c>
      <c r="M6" s="21" t="s">
        <v>18</v>
      </c>
      <c r="N6" s="21" t="s">
        <v>20</v>
      </c>
      <c r="O6" s="21" t="s">
        <v>19</v>
      </c>
      <c r="P6" s="21" t="s">
        <v>21</v>
      </c>
      <c r="Q6" s="21" t="s">
        <v>22</v>
      </c>
      <c r="R6" s="21" t="s">
        <v>23</v>
      </c>
      <c r="S6" s="22" t="s">
        <v>53</v>
      </c>
    </row>
    <row r="7" spans="2:19" ht="18" customHeight="1" x14ac:dyDescent="0.2">
      <c r="B7" s="3" t="s">
        <v>13</v>
      </c>
      <c r="C7" s="4">
        <v>45674</v>
      </c>
      <c r="D7" s="4">
        <v>46039</v>
      </c>
      <c r="E7" s="5">
        <v>16</v>
      </c>
      <c r="F7" s="5">
        <v>1</v>
      </c>
      <c r="G7" s="5">
        <v>0</v>
      </c>
      <c r="H7" s="5">
        <f t="shared" ref="H7:H26" si="0">E7+F7+G7</f>
        <v>17</v>
      </c>
      <c r="I7" s="6">
        <f t="shared" ref="I7:I26" si="1">IF(H7=0,0,F7/H7)</f>
        <v>5.8823529411764705E-2</v>
      </c>
      <c r="J7" s="6">
        <f t="shared" ref="J7:J26" si="2">IF(H7=0,0,G7/H7)</f>
        <v>0</v>
      </c>
      <c r="K7" s="7">
        <f t="shared" ref="K7:K26" ca="1" si="3">TODAY()-C7</f>
        <v>401</v>
      </c>
      <c r="L7" s="7" t="str">
        <f t="shared" ref="L7:L26" ca="1" si="4">IF(TODAY()&gt;D7,"期限切れ","有効")</f>
        <v>期限切れ</v>
      </c>
      <c r="M7" s="7" t="s">
        <v>31</v>
      </c>
      <c r="N7" s="7" t="s">
        <v>32</v>
      </c>
      <c r="O7" s="7"/>
      <c r="P7" s="8" t="s">
        <v>33</v>
      </c>
      <c r="Q7" s="7" t="s">
        <v>27</v>
      </c>
      <c r="R7" s="7" t="s">
        <v>34</v>
      </c>
      <c r="S7" s="9" t="s">
        <v>35</v>
      </c>
    </row>
    <row r="8" spans="2:19" ht="18" customHeight="1" x14ac:dyDescent="0.2">
      <c r="B8" s="3" t="s">
        <v>14</v>
      </c>
      <c r="C8" s="4">
        <v>45681</v>
      </c>
      <c r="D8" s="4">
        <v>46046</v>
      </c>
      <c r="E8" s="5">
        <v>5</v>
      </c>
      <c r="F8" s="5">
        <v>0</v>
      </c>
      <c r="G8" s="5">
        <v>1</v>
      </c>
      <c r="H8" s="5">
        <f t="shared" si="0"/>
        <v>6</v>
      </c>
      <c r="I8" s="6">
        <f t="shared" si="1"/>
        <v>0</v>
      </c>
      <c r="J8" s="6">
        <f t="shared" si="2"/>
        <v>0.16666666666666666</v>
      </c>
      <c r="K8" s="7">
        <f t="shared" ca="1" si="3"/>
        <v>394</v>
      </c>
      <c r="L8" s="7" t="str">
        <f t="shared" ca="1" si="4"/>
        <v>期限切れ</v>
      </c>
      <c r="M8" s="7" t="s">
        <v>24</v>
      </c>
      <c r="N8" s="7"/>
      <c r="O8" s="7" t="s">
        <v>25</v>
      </c>
      <c r="P8" s="8" t="s">
        <v>26</v>
      </c>
      <c r="Q8" s="7" t="s">
        <v>27</v>
      </c>
      <c r="R8" s="7" t="s">
        <v>30</v>
      </c>
      <c r="S8" s="9" t="s">
        <v>29</v>
      </c>
    </row>
    <row r="9" spans="2:19" ht="18" customHeight="1" x14ac:dyDescent="0.2">
      <c r="B9" s="3" t="s">
        <v>15</v>
      </c>
      <c r="C9" s="4">
        <v>45688</v>
      </c>
      <c r="D9" s="4">
        <v>46053</v>
      </c>
      <c r="E9" s="5">
        <v>15</v>
      </c>
      <c r="F9" s="5">
        <v>0</v>
      </c>
      <c r="G9" s="5">
        <v>1</v>
      </c>
      <c r="H9" s="5">
        <f t="shared" si="0"/>
        <v>16</v>
      </c>
      <c r="I9" s="6">
        <f t="shared" si="1"/>
        <v>0</v>
      </c>
      <c r="J9" s="6">
        <f t="shared" si="2"/>
        <v>6.25E-2</v>
      </c>
      <c r="K9" s="7">
        <f t="shared" ca="1" si="3"/>
        <v>387</v>
      </c>
      <c r="L9" s="7" t="str">
        <f t="shared" ca="1" si="4"/>
        <v>期限切れ</v>
      </c>
      <c r="M9" s="7" t="s">
        <v>36</v>
      </c>
      <c r="N9" s="7"/>
      <c r="O9" s="7" t="s">
        <v>40</v>
      </c>
      <c r="P9" s="8" t="s">
        <v>26</v>
      </c>
      <c r="Q9" s="7" t="s">
        <v>39</v>
      </c>
      <c r="R9" s="7" t="s">
        <v>34</v>
      </c>
      <c r="S9" s="9" t="s">
        <v>29</v>
      </c>
    </row>
    <row r="10" spans="2:19" ht="18" customHeight="1" x14ac:dyDescent="0.2">
      <c r="B10" s="3" t="s">
        <v>16</v>
      </c>
      <c r="C10" s="4">
        <v>45695</v>
      </c>
      <c r="D10" s="4">
        <v>46060</v>
      </c>
      <c r="E10" s="5">
        <v>13</v>
      </c>
      <c r="F10" s="5">
        <v>2</v>
      </c>
      <c r="G10" s="5">
        <v>0</v>
      </c>
      <c r="H10" s="5">
        <f t="shared" si="0"/>
        <v>15</v>
      </c>
      <c r="I10" s="6">
        <f t="shared" si="1"/>
        <v>0.13333333333333333</v>
      </c>
      <c r="J10" s="6">
        <f t="shared" si="2"/>
        <v>0</v>
      </c>
      <c r="K10" s="7">
        <f t="shared" ca="1" si="3"/>
        <v>380</v>
      </c>
      <c r="L10" s="7" t="str">
        <f t="shared" ca="1" si="4"/>
        <v>期限切れ</v>
      </c>
      <c r="M10" s="7" t="s">
        <v>36</v>
      </c>
      <c r="N10" s="7" t="s">
        <v>37</v>
      </c>
      <c r="O10" s="7"/>
      <c r="P10" s="8" t="s">
        <v>38</v>
      </c>
      <c r="Q10" s="7" t="s">
        <v>39</v>
      </c>
      <c r="R10" s="7" t="s">
        <v>30</v>
      </c>
      <c r="S10" s="9" t="s">
        <v>35</v>
      </c>
    </row>
    <row r="11" spans="2:19" ht="18" customHeight="1" x14ac:dyDescent="0.2">
      <c r="B11" s="3" t="s">
        <v>17</v>
      </c>
      <c r="C11" s="4">
        <v>45702</v>
      </c>
      <c r="D11" s="4">
        <v>46067</v>
      </c>
      <c r="E11" s="5">
        <v>16</v>
      </c>
      <c r="F11" s="5">
        <v>1</v>
      </c>
      <c r="G11" s="5">
        <v>1</v>
      </c>
      <c r="H11" s="5">
        <f t="shared" si="0"/>
        <v>18</v>
      </c>
      <c r="I11" s="6">
        <f t="shared" si="1"/>
        <v>5.5555555555555552E-2</v>
      </c>
      <c r="J11" s="6">
        <f t="shared" si="2"/>
        <v>5.5555555555555552E-2</v>
      </c>
      <c r="K11" s="7">
        <f t="shared" ca="1" si="3"/>
        <v>373</v>
      </c>
      <c r="L11" s="7" t="str">
        <f t="shared" ca="1" si="4"/>
        <v>期限切れ</v>
      </c>
      <c r="M11" s="7" t="s">
        <v>47</v>
      </c>
      <c r="N11" s="7" t="s">
        <v>37</v>
      </c>
      <c r="O11" s="7" t="s">
        <v>48</v>
      </c>
      <c r="P11" s="8" t="s">
        <v>38</v>
      </c>
      <c r="Q11" s="7" t="s">
        <v>45</v>
      </c>
      <c r="R11" s="7" t="s">
        <v>30</v>
      </c>
      <c r="S11" s="9" t="s">
        <v>35</v>
      </c>
    </row>
    <row r="12" spans="2:19" ht="18" customHeight="1" x14ac:dyDescent="0.2">
      <c r="B12" s="3" t="s">
        <v>13</v>
      </c>
      <c r="C12" s="4">
        <v>45709</v>
      </c>
      <c r="D12" s="4">
        <v>46074</v>
      </c>
      <c r="E12" s="5">
        <v>5</v>
      </c>
      <c r="F12" s="5">
        <v>1</v>
      </c>
      <c r="G12" s="5">
        <v>0</v>
      </c>
      <c r="H12" s="5">
        <f t="shared" si="0"/>
        <v>6</v>
      </c>
      <c r="I12" s="6">
        <f t="shared" si="1"/>
        <v>0.16666666666666666</v>
      </c>
      <c r="J12" s="6">
        <f t="shared" si="2"/>
        <v>0</v>
      </c>
      <c r="K12" s="7">
        <f t="shared" ca="1" si="3"/>
        <v>366</v>
      </c>
      <c r="L12" s="7" t="str">
        <f t="shared" ca="1" si="4"/>
        <v>期限切れ</v>
      </c>
      <c r="M12" s="7" t="s">
        <v>41</v>
      </c>
      <c r="N12" s="7" t="s">
        <v>46</v>
      </c>
      <c r="O12" s="7"/>
      <c r="P12" s="8" t="s">
        <v>44</v>
      </c>
      <c r="Q12" s="7" t="s">
        <v>39</v>
      </c>
      <c r="R12" s="7" t="s">
        <v>30</v>
      </c>
      <c r="S12" s="9" t="s">
        <v>35</v>
      </c>
    </row>
    <row r="13" spans="2:19" ht="18" customHeight="1" x14ac:dyDescent="0.2">
      <c r="B13" s="3" t="s">
        <v>14</v>
      </c>
      <c r="C13" s="4">
        <v>45716</v>
      </c>
      <c r="D13" s="4">
        <v>46081</v>
      </c>
      <c r="E13" s="5">
        <v>13</v>
      </c>
      <c r="F13" s="5">
        <v>0</v>
      </c>
      <c r="G13" s="5">
        <v>0</v>
      </c>
      <c r="H13" s="5">
        <f t="shared" si="0"/>
        <v>13</v>
      </c>
      <c r="I13" s="6">
        <f t="shared" si="1"/>
        <v>0</v>
      </c>
      <c r="J13" s="6">
        <f t="shared" si="2"/>
        <v>0</v>
      </c>
      <c r="K13" s="7">
        <f t="shared" ca="1" si="3"/>
        <v>359</v>
      </c>
      <c r="L13" s="7" t="str">
        <f t="shared" ca="1" si="4"/>
        <v>有効</v>
      </c>
      <c r="M13" s="7"/>
      <c r="N13" s="7"/>
      <c r="O13" s="7"/>
      <c r="P13" s="8"/>
      <c r="Q13" s="7"/>
      <c r="R13" s="7"/>
      <c r="S13" s="9"/>
    </row>
    <row r="14" spans="2:19" ht="18" customHeight="1" x14ac:dyDescent="0.2">
      <c r="B14" s="3" t="s">
        <v>15</v>
      </c>
      <c r="C14" s="4">
        <v>45723</v>
      </c>
      <c r="D14" s="4">
        <v>46088</v>
      </c>
      <c r="E14" s="5">
        <v>15</v>
      </c>
      <c r="F14" s="5">
        <v>1</v>
      </c>
      <c r="G14" s="5">
        <v>0</v>
      </c>
      <c r="H14" s="5">
        <f t="shared" si="0"/>
        <v>16</v>
      </c>
      <c r="I14" s="6">
        <f t="shared" si="1"/>
        <v>6.25E-2</v>
      </c>
      <c r="J14" s="6">
        <f t="shared" si="2"/>
        <v>0</v>
      </c>
      <c r="K14" s="7">
        <f t="shared" ca="1" si="3"/>
        <v>352</v>
      </c>
      <c r="L14" s="7" t="str">
        <f t="shared" ca="1" si="4"/>
        <v>有効</v>
      </c>
      <c r="M14" s="7" t="s">
        <v>31</v>
      </c>
      <c r="N14" s="7" t="s">
        <v>43</v>
      </c>
      <c r="O14" s="7"/>
      <c r="P14" s="8" t="s">
        <v>44</v>
      </c>
      <c r="Q14" s="7" t="s">
        <v>45</v>
      </c>
      <c r="R14" s="7" t="s">
        <v>34</v>
      </c>
      <c r="S14" s="9" t="s">
        <v>35</v>
      </c>
    </row>
    <row r="15" spans="2:19" ht="18" customHeight="1" x14ac:dyDescent="0.2">
      <c r="B15" s="3" t="s">
        <v>16</v>
      </c>
      <c r="C15" s="4">
        <v>45730</v>
      </c>
      <c r="D15" s="4">
        <v>46095</v>
      </c>
      <c r="E15" s="5">
        <v>20</v>
      </c>
      <c r="F15" s="5">
        <v>1</v>
      </c>
      <c r="G15" s="5">
        <v>1</v>
      </c>
      <c r="H15" s="5">
        <f t="shared" si="0"/>
        <v>22</v>
      </c>
      <c r="I15" s="6">
        <f t="shared" si="1"/>
        <v>4.5454545454545456E-2</v>
      </c>
      <c r="J15" s="6">
        <f t="shared" si="2"/>
        <v>4.5454545454545456E-2</v>
      </c>
      <c r="K15" s="7">
        <f t="shared" ca="1" si="3"/>
        <v>345</v>
      </c>
      <c r="L15" s="7" t="str">
        <f t="shared" ca="1" si="4"/>
        <v>有効</v>
      </c>
      <c r="M15" s="7" t="s">
        <v>31</v>
      </c>
      <c r="N15" s="7" t="s">
        <v>32</v>
      </c>
      <c r="O15" s="7" t="s">
        <v>51</v>
      </c>
      <c r="P15" s="8" t="s">
        <v>33</v>
      </c>
      <c r="Q15" s="7" t="s">
        <v>42</v>
      </c>
      <c r="R15" s="7" t="s">
        <v>52</v>
      </c>
      <c r="S15" s="9" t="s">
        <v>35</v>
      </c>
    </row>
    <row r="16" spans="2:19" ht="18" customHeight="1" x14ac:dyDescent="0.2">
      <c r="B16" s="3" t="s">
        <v>17</v>
      </c>
      <c r="C16" s="4">
        <v>45737</v>
      </c>
      <c r="D16" s="4">
        <v>46102</v>
      </c>
      <c r="E16" s="5">
        <v>10</v>
      </c>
      <c r="F16" s="5">
        <v>1</v>
      </c>
      <c r="G16" s="5">
        <v>1</v>
      </c>
      <c r="H16" s="5">
        <f t="shared" si="0"/>
        <v>12</v>
      </c>
      <c r="I16" s="6">
        <f t="shared" si="1"/>
        <v>8.3333333333333329E-2</v>
      </c>
      <c r="J16" s="6">
        <f t="shared" si="2"/>
        <v>8.3333333333333329E-2</v>
      </c>
      <c r="K16" s="7">
        <f t="shared" ca="1" si="3"/>
        <v>338</v>
      </c>
      <c r="L16" s="7" t="str">
        <f t="shared" ca="1" si="4"/>
        <v>有効</v>
      </c>
      <c r="M16" s="7" t="s">
        <v>31</v>
      </c>
      <c r="N16" s="7" t="s">
        <v>32</v>
      </c>
      <c r="O16" s="7" t="s">
        <v>51</v>
      </c>
      <c r="P16" s="8" t="s">
        <v>33</v>
      </c>
      <c r="Q16" s="7" t="s">
        <v>42</v>
      </c>
      <c r="R16" s="7" t="s">
        <v>52</v>
      </c>
      <c r="S16" s="9" t="s">
        <v>35</v>
      </c>
    </row>
    <row r="17" spans="2:19" ht="18" customHeight="1" x14ac:dyDescent="0.2">
      <c r="B17" s="3" t="s">
        <v>13</v>
      </c>
      <c r="C17" s="4">
        <v>45744</v>
      </c>
      <c r="D17" s="4">
        <v>46109</v>
      </c>
      <c r="E17" s="5">
        <v>14</v>
      </c>
      <c r="F17" s="5">
        <v>1</v>
      </c>
      <c r="G17" s="5">
        <v>1</v>
      </c>
      <c r="H17" s="5">
        <f t="shared" si="0"/>
        <v>16</v>
      </c>
      <c r="I17" s="6">
        <f t="shared" si="1"/>
        <v>6.25E-2</v>
      </c>
      <c r="J17" s="6">
        <f t="shared" si="2"/>
        <v>6.25E-2</v>
      </c>
      <c r="K17" s="7">
        <f t="shared" ca="1" si="3"/>
        <v>331</v>
      </c>
      <c r="L17" s="7" t="str">
        <f t="shared" ca="1" si="4"/>
        <v>有効</v>
      </c>
      <c r="M17" s="7" t="s">
        <v>36</v>
      </c>
      <c r="N17" s="7" t="s">
        <v>49</v>
      </c>
      <c r="O17" s="7" t="s">
        <v>40</v>
      </c>
      <c r="P17" s="8" t="s">
        <v>50</v>
      </c>
      <c r="Q17" s="7" t="s">
        <v>27</v>
      </c>
      <c r="R17" s="7" t="s">
        <v>52</v>
      </c>
      <c r="S17" s="9" t="s">
        <v>35</v>
      </c>
    </row>
    <row r="18" spans="2:19" ht="18" customHeight="1" x14ac:dyDescent="0.2">
      <c r="B18" s="3" t="s">
        <v>14</v>
      </c>
      <c r="C18" s="4">
        <v>45751</v>
      </c>
      <c r="D18" s="4">
        <v>46116</v>
      </c>
      <c r="E18" s="5">
        <v>5</v>
      </c>
      <c r="F18" s="5">
        <v>2</v>
      </c>
      <c r="G18" s="5">
        <v>1</v>
      </c>
      <c r="H18" s="5">
        <f t="shared" si="0"/>
        <v>8</v>
      </c>
      <c r="I18" s="6">
        <f t="shared" si="1"/>
        <v>0.25</v>
      </c>
      <c r="J18" s="6">
        <f t="shared" si="2"/>
        <v>0.125</v>
      </c>
      <c r="K18" s="7">
        <f t="shared" ca="1" si="3"/>
        <v>324</v>
      </c>
      <c r="L18" s="7" t="str">
        <f t="shared" ca="1" si="4"/>
        <v>有効</v>
      </c>
      <c r="M18" s="7" t="s">
        <v>41</v>
      </c>
      <c r="N18" s="7" t="s">
        <v>37</v>
      </c>
      <c r="O18" s="7" t="s">
        <v>48</v>
      </c>
      <c r="P18" s="8" t="s">
        <v>38</v>
      </c>
      <c r="Q18" s="7" t="s">
        <v>45</v>
      </c>
      <c r="R18" s="7" t="s">
        <v>52</v>
      </c>
      <c r="S18" s="9" t="s">
        <v>35</v>
      </c>
    </row>
    <row r="19" spans="2:19" ht="18" customHeight="1" x14ac:dyDescent="0.2">
      <c r="B19" s="3" t="s">
        <v>15</v>
      </c>
      <c r="C19" s="4">
        <v>45758</v>
      </c>
      <c r="D19" s="4">
        <v>46123</v>
      </c>
      <c r="E19" s="5">
        <v>13</v>
      </c>
      <c r="F19" s="5">
        <v>0</v>
      </c>
      <c r="G19" s="5">
        <v>1</v>
      </c>
      <c r="H19" s="5">
        <f t="shared" si="0"/>
        <v>14</v>
      </c>
      <c r="I19" s="6">
        <f t="shared" si="1"/>
        <v>0</v>
      </c>
      <c r="J19" s="6">
        <f t="shared" si="2"/>
        <v>7.1428571428571425E-2</v>
      </c>
      <c r="K19" s="7">
        <f t="shared" ca="1" si="3"/>
        <v>317</v>
      </c>
      <c r="L19" s="7" t="str">
        <f t="shared" ca="1" si="4"/>
        <v>有効</v>
      </c>
      <c r="M19" s="7" t="s">
        <v>31</v>
      </c>
      <c r="N19" s="7"/>
      <c r="O19" s="7" t="s">
        <v>25</v>
      </c>
      <c r="P19" s="8" t="s">
        <v>26</v>
      </c>
      <c r="Q19" s="7" t="s">
        <v>39</v>
      </c>
      <c r="R19" s="7" t="s">
        <v>30</v>
      </c>
      <c r="S19" s="9" t="s">
        <v>29</v>
      </c>
    </row>
    <row r="20" spans="2:19" ht="18" customHeight="1" x14ac:dyDescent="0.2">
      <c r="B20" s="3" t="s">
        <v>16</v>
      </c>
      <c r="C20" s="4">
        <v>45765</v>
      </c>
      <c r="D20" s="4">
        <v>46130</v>
      </c>
      <c r="E20" s="5">
        <v>14</v>
      </c>
      <c r="F20" s="5">
        <v>2</v>
      </c>
      <c r="G20" s="5">
        <v>0</v>
      </c>
      <c r="H20" s="5">
        <f t="shared" si="0"/>
        <v>16</v>
      </c>
      <c r="I20" s="6">
        <f t="shared" si="1"/>
        <v>0.125</v>
      </c>
      <c r="J20" s="6">
        <f t="shared" si="2"/>
        <v>0</v>
      </c>
      <c r="K20" s="7">
        <f t="shared" ca="1" si="3"/>
        <v>310</v>
      </c>
      <c r="L20" s="7" t="str">
        <f t="shared" ca="1" si="4"/>
        <v>有効</v>
      </c>
      <c r="M20" s="7" t="s">
        <v>41</v>
      </c>
      <c r="N20" s="7" t="s">
        <v>43</v>
      </c>
      <c r="O20" s="7"/>
      <c r="P20" s="8" t="s">
        <v>44</v>
      </c>
      <c r="Q20" s="7" t="s">
        <v>39</v>
      </c>
      <c r="R20" s="7" t="s">
        <v>34</v>
      </c>
      <c r="S20" s="9" t="s">
        <v>35</v>
      </c>
    </row>
    <row r="21" spans="2:19" ht="18" customHeight="1" x14ac:dyDescent="0.2">
      <c r="B21" s="3" t="s">
        <v>17</v>
      </c>
      <c r="C21" s="4">
        <v>45772</v>
      </c>
      <c r="D21" s="4">
        <v>46137</v>
      </c>
      <c r="E21" s="5">
        <v>14</v>
      </c>
      <c r="F21" s="5">
        <v>1</v>
      </c>
      <c r="G21" s="5">
        <v>0</v>
      </c>
      <c r="H21" s="5">
        <f t="shared" si="0"/>
        <v>15</v>
      </c>
      <c r="I21" s="6">
        <f t="shared" si="1"/>
        <v>6.6666666666666666E-2</v>
      </c>
      <c r="J21" s="6">
        <f t="shared" si="2"/>
        <v>0</v>
      </c>
      <c r="K21" s="7">
        <f t="shared" ca="1" si="3"/>
        <v>303</v>
      </c>
      <c r="L21" s="7" t="str">
        <f t="shared" ca="1" si="4"/>
        <v>有効</v>
      </c>
      <c r="M21" s="7" t="s">
        <v>24</v>
      </c>
      <c r="N21" s="7" t="s">
        <v>43</v>
      </c>
      <c r="O21" s="7"/>
      <c r="P21" s="8" t="s">
        <v>44</v>
      </c>
      <c r="Q21" s="7" t="s">
        <v>27</v>
      </c>
      <c r="R21" s="7" t="s">
        <v>30</v>
      </c>
      <c r="S21" s="9" t="s">
        <v>35</v>
      </c>
    </row>
    <row r="22" spans="2:19" ht="18" customHeight="1" x14ac:dyDescent="0.2">
      <c r="B22" s="3" t="s">
        <v>13</v>
      </c>
      <c r="C22" s="4">
        <v>45779</v>
      </c>
      <c r="D22" s="4">
        <v>46144</v>
      </c>
      <c r="E22" s="5">
        <v>12</v>
      </c>
      <c r="F22" s="5">
        <v>2</v>
      </c>
      <c r="G22" s="5">
        <v>1</v>
      </c>
      <c r="H22" s="5">
        <f t="shared" si="0"/>
        <v>15</v>
      </c>
      <c r="I22" s="6">
        <f t="shared" si="1"/>
        <v>0.13333333333333333</v>
      </c>
      <c r="J22" s="6">
        <f t="shared" si="2"/>
        <v>6.6666666666666666E-2</v>
      </c>
      <c r="K22" s="7">
        <f t="shared" ca="1" si="3"/>
        <v>296</v>
      </c>
      <c r="L22" s="7" t="str">
        <f t="shared" ca="1" si="4"/>
        <v>有効</v>
      </c>
      <c r="M22" s="7" t="s">
        <v>24</v>
      </c>
      <c r="N22" s="7" t="s">
        <v>43</v>
      </c>
      <c r="O22" s="7" t="s">
        <v>48</v>
      </c>
      <c r="P22" s="8" t="s">
        <v>44</v>
      </c>
      <c r="Q22" s="7" t="s">
        <v>27</v>
      </c>
      <c r="R22" s="7" t="s">
        <v>30</v>
      </c>
      <c r="S22" s="9" t="s">
        <v>35</v>
      </c>
    </row>
    <row r="23" spans="2:19" ht="18" customHeight="1" x14ac:dyDescent="0.2">
      <c r="B23" s="3" t="s">
        <v>14</v>
      </c>
      <c r="C23" s="4">
        <v>45786</v>
      </c>
      <c r="D23" s="4">
        <v>46151</v>
      </c>
      <c r="E23" s="5">
        <v>9</v>
      </c>
      <c r="F23" s="5">
        <v>2</v>
      </c>
      <c r="G23" s="5">
        <v>1</v>
      </c>
      <c r="H23" s="5">
        <f t="shared" si="0"/>
        <v>12</v>
      </c>
      <c r="I23" s="6">
        <f t="shared" si="1"/>
        <v>0.16666666666666666</v>
      </c>
      <c r="J23" s="6">
        <f t="shared" si="2"/>
        <v>8.3333333333333329E-2</v>
      </c>
      <c r="K23" s="7">
        <f t="shared" ca="1" si="3"/>
        <v>289</v>
      </c>
      <c r="L23" s="7" t="str">
        <f t="shared" ca="1" si="4"/>
        <v>有効</v>
      </c>
      <c r="M23" s="7" t="s">
        <v>31</v>
      </c>
      <c r="N23" s="7" t="s">
        <v>32</v>
      </c>
      <c r="O23" s="7" t="s">
        <v>51</v>
      </c>
      <c r="P23" s="8" t="s">
        <v>33</v>
      </c>
      <c r="Q23" s="7" t="s">
        <v>27</v>
      </c>
      <c r="R23" s="7" t="s">
        <v>34</v>
      </c>
      <c r="S23" s="9" t="s">
        <v>35</v>
      </c>
    </row>
    <row r="24" spans="2:19" ht="18" customHeight="1" x14ac:dyDescent="0.2">
      <c r="B24" s="3" t="s">
        <v>15</v>
      </c>
      <c r="C24" s="4">
        <v>45793</v>
      </c>
      <c r="D24" s="4">
        <v>46158</v>
      </c>
      <c r="E24" s="5">
        <v>19</v>
      </c>
      <c r="F24" s="5">
        <v>2</v>
      </c>
      <c r="G24" s="5">
        <v>0</v>
      </c>
      <c r="H24" s="5">
        <f t="shared" si="0"/>
        <v>21</v>
      </c>
      <c r="I24" s="6">
        <f t="shared" si="1"/>
        <v>9.5238095238095233E-2</v>
      </c>
      <c r="J24" s="6">
        <f t="shared" si="2"/>
        <v>0</v>
      </c>
      <c r="K24" s="7">
        <f t="shared" ca="1" si="3"/>
        <v>282</v>
      </c>
      <c r="L24" s="7" t="str">
        <f t="shared" ca="1" si="4"/>
        <v>有効</v>
      </c>
      <c r="M24" s="7" t="s">
        <v>31</v>
      </c>
      <c r="N24" s="7" t="s">
        <v>32</v>
      </c>
      <c r="O24" s="7" t="s">
        <v>51</v>
      </c>
      <c r="P24" s="8" t="s">
        <v>33</v>
      </c>
      <c r="Q24" s="7" t="s">
        <v>27</v>
      </c>
      <c r="R24" s="7" t="s">
        <v>34</v>
      </c>
      <c r="S24" s="9" t="s">
        <v>35</v>
      </c>
    </row>
    <row r="25" spans="2:19" ht="18" customHeight="1" x14ac:dyDescent="0.2">
      <c r="B25" s="3" t="s">
        <v>16</v>
      </c>
      <c r="C25" s="4">
        <v>45800</v>
      </c>
      <c r="D25" s="4">
        <v>46165</v>
      </c>
      <c r="E25" s="5">
        <v>17</v>
      </c>
      <c r="F25" s="5">
        <v>2</v>
      </c>
      <c r="G25" s="5">
        <v>0</v>
      </c>
      <c r="H25" s="5">
        <f t="shared" si="0"/>
        <v>19</v>
      </c>
      <c r="I25" s="6">
        <f t="shared" si="1"/>
        <v>0.10526315789473684</v>
      </c>
      <c r="J25" s="6">
        <f t="shared" si="2"/>
        <v>0</v>
      </c>
      <c r="K25" s="7">
        <f t="shared" ca="1" si="3"/>
        <v>275</v>
      </c>
      <c r="L25" s="7" t="str">
        <f t="shared" ca="1" si="4"/>
        <v>有効</v>
      </c>
      <c r="M25" s="7" t="s">
        <v>47</v>
      </c>
      <c r="N25" s="7" t="s">
        <v>49</v>
      </c>
      <c r="O25" s="7"/>
      <c r="P25" s="8" t="s">
        <v>50</v>
      </c>
      <c r="Q25" s="7" t="s">
        <v>42</v>
      </c>
      <c r="R25" s="7" t="s">
        <v>28</v>
      </c>
      <c r="S25" s="9" t="s">
        <v>35</v>
      </c>
    </row>
    <row r="26" spans="2:19" ht="18" customHeight="1" x14ac:dyDescent="0.2">
      <c r="B26" s="10" t="s">
        <v>17</v>
      </c>
      <c r="C26" s="11">
        <v>45807</v>
      </c>
      <c r="D26" s="11">
        <v>46172</v>
      </c>
      <c r="E26" s="12">
        <v>10</v>
      </c>
      <c r="F26" s="12">
        <v>2</v>
      </c>
      <c r="G26" s="12">
        <v>0</v>
      </c>
      <c r="H26" s="12">
        <f t="shared" si="0"/>
        <v>12</v>
      </c>
      <c r="I26" s="13">
        <f t="shared" si="1"/>
        <v>0.16666666666666666</v>
      </c>
      <c r="J26" s="13">
        <f t="shared" si="2"/>
        <v>0</v>
      </c>
      <c r="K26" s="14">
        <f t="shared" ca="1" si="3"/>
        <v>268</v>
      </c>
      <c r="L26" s="14" t="str">
        <f t="shared" ca="1" si="4"/>
        <v>有効</v>
      </c>
      <c r="M26" s="14" t="s">
        <v>47</v>
      </c>
      <c r="N26" s="14" t="s">
        <v>49</v>
      </c>
      <c r="O26" s="14"/>
      <c r="P26" s="15" t="s">
        <v>50</v>
      </c>
      <c r="Q26" s="14" t="s">
        <v>42</v>
      </c>
      <c r="R26" s="14" t="s">
        <v>28</v>
      </c>
      <c r="S26" s="16" t="s">
        <v>35</v>
      </c>
    </row>
    <row r="27" spans="2:19" ht="18" customHeight="1" x14ac:dyDescent="0.2">
      <c r="B27" s="3"/>
      <c r="C27" s="4"/>
      <c r="D27" s="4"/>
      <c r="E27" s="5"/>
      <c r="F27" s="5"/>
      <c r="G27" s="5"/>
      <c r="H27" s="5"/>
      <c r="I27" s="6"/>
      <c r="J27" s="6"/>
      <c r="K27" s="7"/>
      <c r="L27" s="7"/>
      <c r="M27" s="7"/>
      <c r="N27" s="7"/>
      <c r="O27" s="7"/>
      <c r="P27" s="8"/>
      <c r="Q27" s="7"/>
      <c r="R27" s="7"/>
      <c r="S27" s="9"/>
    </row>
    <row r="28" spans="2:19" ht="18" customHeight="1" x14ac:dyDescent="0.2">
      <c r="B28" s="10"/>
      <c r="C28" s="11"/>
      <c r="D28" s="11"/>
      <c r="E28" s="12"/>
      <c r="F28" s="12"/>
      <c r="G28" s="12"/>
      <c r="H28" s="12"/>
      <c r="I28" s="13"/>
      <c r="J28" s="13"/>
      <c r="K28" s="14"/>
      <c r="L28" s="14"/>
      <c r="M28" s="14"/>
      <c r="N28" s="14"/>
      <c r="O28" s="14"/>
      <c r="P28" s="15"/>
      <c r="Q28" s="14"/>
      <c r="R28" s="14"/>
      <c r="S28" s="16"/>
    </row>
    <row r="29" spans="2:19" ht="18" customHeight="1" x14ac:dyDescent="0.2">
      <c r="B29" s="3"/>
      <c r="C29" s="4"/>
      <c r="D29" s="4"/>
      <c r="E29" s="5"/>
      <c r="F29" s="5"/>
      <c r="G29" s="5"/>
      <c r="H29" s="5"/>
      <c r="I29" s="6"/>
      <c r="J29" s="6"/>
      <c r="K29" s="7"/>
      <c r="L29" s="7"/>
      <c r="M29" s="7"/>
      <c r="N29" s="7"/>
      <c r="O29" s="7"/>
      <c r="P29" s="8"/>
      <c r="Q29" s="7"/>
      <c r="R29" s="7"/>
      <c r="S29" s="9"/>
    </row>
    <row r="30" spans="2:19" ht="18" customHeight="1" x14ac:dyDescent="0.2">
      <c r="B30" s="10"/>
      <c r="C30" s="11"/>
      <c r="D30" s="11"/>
      <c r="E30" s="12"/>
      <c r="F30" s="12"/>
      <c r="G30" s="12"/>
      <c r="H30" s="12"/>
      <c r="I30" s="13"/>
      <c r="J30" s="13"/>
      <c r="K30" s="14"/>
      <c r="L30" s="14"/>
      <c r="M30" s="14"/>
      <c r="N30" s="14"/>
      <c r="O30" s="14"/>
      <c r="P30" s="15"/>
      <c r="Q30" s="14"/>
      <c r="R30" s="14"/>
      <c r="S30" s="16"/>
    </row>
  </sheetData>
  <mergeCells count="1">
    <mergeCell ref="C4:E4"/>
  </mergeCells>
  <phoneticPr fontId="2"/>
  <conditionalFormatting sqref="D7:D30">
    <cfRule type="expression" dxfId="24" priority="3">
      <formula>D7&lt;=TODAY()+30</formula>
    </cfRule>
  </conditionalFormatting>
  <conditionalFormatting sqref="I7:I30">
    <cfRule type="expression" dxfId="23" priority="1">
      <formula>I7&gt;=0.03</formula>
    </cfRule>
  </conditionalFormatting>
  <conditionalFormatting sqref="J7:J30">
    <cfRule type="expression" dxfId="22" priority="2">
      <formula>J7&gt;=0.03</formula>
    </cfRule>
  </conditionalFormatting>
  <conditionalFormatting sqref="K7:K30">
    <cfRule type="expression" dxfId="21" priority="5">
      <formula>K7&gt;=60</formula>
    </cfRule>
  </conditionalFormatting>
  <conditionalFormatting sqref="L7:L30">
    <cfRule type="expression" dxfId="20" priority="4">
      <formula>L7="期限切れ"</formula>
    </cfRule>
  </conditionalFormatting>
  <dataValidations count="4">
    <dataValidation type="list" allowBlank="1" sqref="N7:N12 N14:N30" xr:uid="{2EC6071A-FCED-402C-A0FA-6ED60DA61E49}">
      <formula1>"寸法不良,外観傷,機能不良,ノイズ過大,校正NG,異物混入"</formula1>
    </dataValidation>
    <dataValidation type="list" allowBlank="1" sqref="O7:O12 O14:O30" xr:uid="{25F68D80-1613-416C-9876-45B68BF6392C}">
      <formula1>"顧客都合,誤出荷,輸送破損,仕様不一致,初期不良"</formula1>
    </dataValidation>
    <dataValidation type="list" allowBlank="1" sqref="R7:R12 R14:R30" xr:uid="{22768229-B99F-4CFD-A9D5-27225A31364E}">
      <formula1>"未対応,是正中,完了,再発監視"</formula1>
    </dataValidation>
    <dataValidation type="list" allowBlank="1" sqref="M7:M12 M14:M30" xr:uid="{5D00EC29-C11B-403A-8FD5-E8ACB7A5B275}">
      <formula1>"受入検査,実装,組立,最終検査,出荷"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在庫管理表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2026-02-22T09:55:40Z</dcterms:created>
  <dcterms:modified xsi:type="dcterms:W3CDTF">2026-02-22T11:15:04Z</dcterms:modified>
</cp:coreProperties>
</file>